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<sst xmlns="http://schemas.openxmlformats.org/spreadsheetml/2006/main" count="382" uniqueCount="113">
  <si>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</si>
  <si>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</si>
  <si>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</si>
  <si>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</si>
  <si>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</si>
  <si>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</si>
  <si>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</si>
  <si>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</si>
  <si>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</si>
  <si>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</si>
  <si>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</si>
  <si>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</si>
  <si>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</si>
  <si>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</si>
  <si>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5-й Линейный</t>
  </si>
  <si>
    <t>72/5</t>
  </si>
  <si>
    <t>01.01.2013 г.</t>
  </si>
  <si>
    <t>ИТОГО ПО ДОМУ</t>
  </si>
  <si>
    <t>Январь 2019 г</t>
  </si>
  <si>
    <t>Вид работ</t>
  </si>
  <si>
    <t>Место проведения работ</t>
  </si>
  <si>
    <t>Сумма</t>
  </si>
  <si>
    <t xml:space="preserve">Проверка технического состояния вент.каналов и дымовых каналов </t>
  </si>
  <si>
    <t>5-й Линейный проезд 72/5</t>
  </si>
  <si>
    <t>кв.4,10,9,12,13,17,20,26,27,28</t>
  </si>
  <si>
    <t>ИТОГО</t>
  </si>
  <si>
    <t>Февраль 2019 г</t>
  </si>
  <si>
    <t>5-й Линейный 72/5</t>
  </si>
  <si>
    <t>кв.41,44,43,47,48,50,51,53</t>
  </si>
  <si>
    <t>устройство теплоизоляции труб ЦО на узле учета жилого дома</t>
  </si>
  <si>
    <t>подвал</t>
  </si>
  <si>
    <t>ремонт мягкой кровли отдельными местами на жилом доме</t>
  </si>
  <si>
    <t>кв.13</t>
  </si>
  <si>
    <t>установка запорной арматуры на ЦО (установка кранов) в жилом доме</t>
  </si>
  <si>
    <t>Прошу снять с лиц.счета со статьи Т/р за май 2015г. (Ремонт мягкой кровли)</t>
  </si>
  <si>
    <t>кв. 13,14,15,16</t>
  </si>
  <si>
    <t>Прошу снять с лиц.счета со статьи Т/р за июль 2015г. (Ремонт кровли)</t>
  </si>
  <si>
    <t>кв. 14,15,16</t>
  </si>
  <si>
    <t>Прошу снять с лиц.счета со статьи Т/р за ноябрь 2017г. (Ремонт кровли)</t>
  </si>
  <si>
    <t>кв.16</t>
  </si>
  <si>
    <t>Прошу снять с лиц.счета со статьи Т/р за февраль 2018г. (Ремонт мягкой кровли )</t>
  </si>
  <si>
    <t>Под 1,2 кв. 15,16</t>
  </si>
  <si>
    <t>Прошу снять с лиц.счета со статьи Т/р за январь 2017г. (Ремонт кровли)</t>
  </si>
  <si>
    <t>кв.15,16</t>
  </si>
  <si>
    <t>Март 2019 г</t>
  </si>
  <si>
    <t xml:space="preserve">Смена трубопровода ф 32,20 мм </t>
  </si>
  <si>
    <t>кв.10-11,14-15 ХВС</t>
  </si>
  <si>
    <t>Смена труб  ЦК (фановая труба )</t>
  </si>
  <si>
    <t>кв.32-35</t>
  </si>
  <si>
    <t>Апрель 2019 г</t>
  </si>
  <si>
    <t>смена трубопровода ф110мм</t>
  </si>
  <si>
    <t>подвал (выпуск 2-й подъезд ЦК)</t>
  </si>
  <si>
    <t>смена трубопровода ф32,40мм</t>
  </si>
  <si>
    <t>кв.31 (подвал) ХВС п/п</t>
  </si>
  <si>
    <t>Май 2019г.</t>
  </si>
  <si>
    <t>проверка   технического состояния вентиляционных и дымовых каналов.</t>
  </si>
  <si>
    <t>кв.2,6,22,23,38,40</t>
  </si>
  <si>
    <t>установка таблички</t>
  </si>
  <si>
    <t>Июнь 2019г.</t>
  </si>
  <si>
    <t>гидравлические испытания внутридомовой системы ЦО</t>
  </si>
  <si>
    <t>смена трубопровода ф110мм (прошу добавить в лицевой счет по статье т/р за апрель : добавляются виды работ)</t>
  </si>
  <si>
    <t>подвал выпуск 2-й подъезд</t>
  </si>
  <si>
    <t>смена трубопровода ф110мм (прошу снять с лицевого счета по статье т/р за апрель : добавляются виды работ)</t>
  </si>
  <si>
    <t xml:space="preserve">смена трубопровода ф 32,25 мм </t>
  </si>
  <si>
    <t>подвал ЦО</t>
  </si>
  <si>
    <t>Июль 2019г.</t>
  </si>
  <si>
    <t>Август 2019 г</t>
  </si>
  <si>
    <t>5-й Линейный проезд, 72/5</t>
  </si>
  <si>
    <t>сентябрь 2019г.</t>
  </si>
  <si>
    <t>5-й Линейный проезд,72/5</t>
  </si>
  <si>
    <t>октябрь 2019г.</t>
  </si>
  <si>
    <t>ноябрь 2019г.</t>
  </si>
  <si>
    <t>кв.2,4,8,9,12,16,20,18,25,27,28,31,37,39,43,44,48,51,52,53</t>
  </si>
  <si>
    <t>Декабрь 2019г.</t>
  </si>
  <si>
    <t>ремонт мягкой кровли отдельными местами, герметизация мастикой на ж/д</t>
  </si>
  <si>
    <t>над кв.№56</t>
  </si>
  <si>
    <t>ВСЕГО</t>
  </si>
  <si>
    <t>Планово-предупредительный ремонт щитов этажных и ВРУ в жилом доме</t>
  </si>
  <si>
    <t>1,2,3,4-й подъезд</t>
  </si>
  <si>
    <t>очистка придомовой территории от снега</t>
  </si>
  <si>
    <t>техническое обслуживание УУТЭ</t>
  </si>
  <si>
    <t>ЦО</t>
  </si>
  <si>
    <t>техническое обслуживание ОПУЭ</t>
  </si>
  <si>
    <t>Февраль 2019г</t>
  </si>
  <si>
    <t>установка крана шарового ф15мм</t>
  </si>
  <si>
    <t>кв.54 ХВС</t>
  </si>
  <si>
    <t xml:space="preserve">Ремонт электроосвещения (смена лампы) жилого дома в МОП </t>
  </si>
  <si>
    <t xml:space="preserve">2-й подъезд под козырьком </t>
  </si>
  <si>
    <t>благоустройство придомовой территории (окраска деревьев и бордюров)</t>
  </si>
  <si>
    <t>проверка электросчетчиков</t>
  </si>
  <si>
    <t>кв.1-56</t>
  </si>
  <si>
    <t>Закрытие отопительного периода(слив воды из системы)</t>
  </si>
  <si>
    <t>Май 2019г</t>
  </si>
  <si>
    <t>Июнь 2019г</t>
  </si>
  <si>
    <t>установка замка на подвал</t>
  </si>
  <si>
    <t>установка антимагнитных пломб жилого дома (опломбировка ИПУ)</t>
  </si>
  <si>
    <t>кв.18</t>
  </si>
  <si>
    <t xml:space="preserve">установка замка на подвал </t>
  </si>
  <si>
    <t>установка антимагнитных пломб (опломбировка ИПУ)</t>
  </si>
  <si>
    <t>кв.1,2,3,4,9,10,11,12,20,21,22,23,24,26,27,28,30,31</t>
  </si>
  <si>
    <t xml:space="preserve">дезинсекция подвальных помещений </t>
  </si>
  <si>
    <t>Июль 2019г</t>
  </si>
  <si>
    <t>Август 2019г</t>
  </si>
  <si>
    <t>Сентябрь 2019г</t>
  </si>
  <si>
    <t>Октябрь 2019г.</t>
  </si>
  <si>
    <t>Ноябрь 2019г.</t>
  </si>
  <si>
    <t>обходы и осмотры подвала и инженерных коммуникаций (устранение непрогрева системы ЦО)</t>
  </si>
  <si>
    <t>кв.6,2,20,23,17</t>
  </si>
  <si>
    <t>Подготовка к запуску системы ЦО в ж/д</t>
  </si>
  <si>
    <t>установка адресной таблички на жилом доме</t>
  </si>
  <si>
    <t xml:space="preserve">ремонт электроосвещения в подъезде (смена лампы светодиодной 8Вт) жилого дома </t>
  </si>
  <si>
    <t>3-й подъезд 1-й этаж</t>
  </si>
  <si>
    <t>ремонт электроосвещения (смена ламп светодиодных)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</si>
</sst>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5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6"/>
      <name val="Arial"/>
      <family val="2"/>
    </font>
    <font>
      <b/>
      <sz val="11"/>
      <color indexed="16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16" fillId="35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7" fillId="0" borderId="10" xfId="0" applyFont="1" applyBorder="1" applyAlignment="1">
      <alignment horizontal="justify"/>
    </xf>
    <xf numFmtId="0" fontId="5" fillId="0" borderId="0" xfId="0" applyFont="1" applyFill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15" fillId="37" borderId="10" xfId="0" applyNumberFormat="1" applyFont="1" applyFill="1" applyBorder="1" applyAlignment="1">
      <alignment horizontal="center" wrapText="1"/>
    </xf>
    <xf numFmtId="49" fontId="15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11" sqref="E11"/>
    </sheetView>
  </sheetViews>
  <sheetFormatPr defaultColWidth="11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421875" style="0" customWidth="1"/>
    <col min="5" max="5" width="17.421875" style="0" customWidth="1"/>
    <col min="6" max="6" width="16.140625" style="0" customWidth="1"/>
    <col min="7" max="7" width="19.00390625" style="0" customWidth="1"/>
    <col min="8" max="8" width="15.57421875" style="0" customWidth="1"/>
    <col min="9" max="9" width="20.8515625" style="0" customWidth="1"/>
    <col min="10" max="10" width="17.7109375" style="0" customWidth="1"/>
    <col min="11" max="11" width="19.7109375" style="0" customWidth="1"/>
    <col min="12" max="12" width="14.421875" style="0" customWidth="1"/>
  </cols>
  <sheetData>
    <row r="1" spans="1:12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6" t="s">
        <v>1</v>
      </c>
      <c r="B3" s="57" t="s">
        <v>2</v>
      </c>
      <c r="C3" s="57"/>
      <c r="D3" s="58" t="s">
        <v>3</v>
      </c>
      <c r="E3" s="59" t="s">
        <v>4</v>
      </c>
      <c r="F3" s="59" t="s">
        <v>5</v>
      </c>
      <c r="G3" s="58" t="s">
        <v>6</v>
      </c>
      <c r="H3" s="58" t="s">
        <v>7</v>
      </c>
      <c r="I3" s="58" t="s">
        <v>8</v>
      </c>
      <c r="J3" s="59" t="s">
        <v>9</v>
      </c>
      <c r="K3" s="59" t="s">
        <v>10</v>
      </c>
      <c r="L3" s="59" t="s">
        <v>11</v>
      </c>
    </row>
    <row r="4" spans="1:12" ht="40.5" customHeight="1">
      <c r="A4" s="56"/>
      <c r="B4" s="4" t="s">
        <v>12</v>
      </c>
      <c r="C4" s="4" t="s">
        <v>13</v>
      </c>
      <c r="D4" s="58"/>
      <c r="E4" s="58"/>
      <c r="F4" s="59"/>
      <c r="G4" s="58"/>
      <c r="H4" s="58"/>
      <c r="I4" s="58"/>
      <c r="J4" s="58"/>
      <c r="K4" s="58"/>
      <c r="L4" s="59"/>
    </row>
    <row r="5" spans="1:12" ht="15.75">
      <c r="A5" s="5">
        <v>41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60" t="s">
        <v>17</v>
      </c>
      <c r="C6" s="60"/>
      <c r="D6" s="60"/>
      <c r="E6">
        <v>164138.37</v>
      </c>
      <c r="F6">
        <v>-664970.3737</v>
      </c>
      <c r="G6">
        <v>733537.98</v>
      </c>
      <c r="H6">
        <v>777795.23</v>
      </c>
      <c r="I6">
        <v>602850.14</v>
      </c>
      <c r="J6">
        <v>-490025.28</v>
      </c>
      <c r="K6">
        <v>119881.12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="80" zoomScaleNormal="80" zoomScalePageLayoutView="0" workbookViewId="0" topLeftCell="A86">
      <selection activeCell="E110" sqref="E110"/>
    </sheetView>
  </sheetViews>
  <sheetFormatPr defaultColWidth="11.57421875" defaultRowHeight="12.75"/>
  <cols>
    <col min="1" max="1" width="10.00390625" style="0" customWidth="1"/>
    <col min="2" max="2" width="40.421875" style="0" customWidth="1"/>
    <col min="3" max="3" width="33.7109375" style="0" customWidth="1"/>
    <col min="4" max="4" width="36.8515625" style="0" customWidth="1"/>
    <col min="5" max="5" width="18.421875" style="0" customWidth="1"/>
  </cols>
  <sheetData>
    <row r="1" spans="1:5" ht="18">
      <c r="A1" s="61" t="s">
        <v>18</v>
      </c>
      <c r="B1" s="61"/>
      <c r="C1" s="61"/>
      <c r="D1" s="61"/>
      <c r="E1" s="61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21</v>
      </c>
    </row>
    <row r="3" spans="1:5" ht="48" customHeight="1">
      <c r="A3" s="13">
        <v>1</v>
      </c>
      <c r="B3" s="14" t="s">
        <v>22</v>
      </c>
      <c r="C3" s="13" t="s">
        <v>23</v>
      </c>
      <c r="D3" s="13" t="s">
        <v>24</v>
      </c>
      <c r="E3" s="13">
        <f>4430.4</f>
        <v>4430.4</v>
      </c>
    </row>
    <row r="4" spans="1:5" ht="14.25">
      <c r="A4" s="13">
        <v>2</v>
      </c>
      <c r="B4" s="15"/>
      <c r="C4" s="13" t="s">
        <v>23</v>
      </c>
      <c r="D4" s="15"/>
      <c r="E4" s="15"/>
    </row>
    <row r="5" spans="1:5" ht="14.25">
      <c r="A5" s="13">
        <v>3</v>
      </c>
      <c r="B5" s="14"/>
      <c r="C5" s="13" t="s">
        <v>23</v>
      </c>
      <c r="D5" s="13"/>
      <c r="E5" s="13"/>
    </row>
    <row r="6" spans="1:5" ht="15">
      <c r="A6" s="16"/>
      <c r="B6" s="16" t="s">
        <v>25</v>
      </c>
      <c r="C6" s="16"/>
      <c r="D6" s="16"/>
      <c r="E6" s="16">
        <f>E4+E3+E5</f>
        <v>4430.4</v>
      </c>
    </row>
    <row r="7" spans="1:5" ht="12.75">
      <c r="A7" s="9"/>
      <c r="B7" s="9"/>
      <c r="C7" s="9"/>
      <c r="D7" s="9"/>
      <c r="E7" s="9"/>
    </row>
    <row r="8" spans="1:5" ht="17.25" customHeight="1">
      <c r="A8" s="61" t="s">
        <v>26</v>
      </c>
      <c r="B8" s="61"/>
      <c r="C8" s="61"/>
      <c r="D8" s="61"/>
      <c r="E8" s="61"/>
    </row>
    <row r="9" spans="1:5" ht="15.75">
      <c r="A9" s="11" t="s">
        <v>1</v>
      </c>
      <c r="B9" s="12" t="s">
        <v>19</v>
      </c>
      <c r="C9" s="12" t="s">
        <v>2</v>
      </c>
      <c r="D9" s="12" t="s">
        <v>20</v>
      </c>
      <c r="E9" s="12" t="s">
        <v>21</v>
      </c>
    </row>
    <row r="10" spans="1:5" ht="43.5" customHeight="1">
      <c r="A10" s="13">
        <v>1</v>
      </c>
      <c r="B10" s="14" t="s">
        <v>22</v>
      </c>
      <c r="C10" s="13" t="s">
        <v>27</v>
      </c>
      <c r="D10" s="13" t="s">
        <v>28</v>
      </c>
      <c r="E10" s="13">
        <f>3660.8</f>
        <v>3660.8</v>
      </c>
    </row>
    <row r="11" spans="1:5" ht="45.75" customHeight="1">
      <c r="A11" s="13">
        <v>2</v>
      </c>
      <c r="B11" s="15" t="s">
        <v>29</v>
      </c>
      <c r="C11" s="15" t="s">
        <v>27</v>
      </c>
      <c r="D11" s="17" t="s">
        <v>30</v>
      </c>
      <c r="E11" s="17">
        <f>11973.3</f>
        <v>11973.3</v>
      </c>
    </row>
    <row r="12" spans="1:5" ht="46.5" customHeight="1">
      <c r="A12" s="13">
        <v>3</v>
      </c>
      <c r="B12" s="15" t="s">
        <v>31</v>
      </c>
      <c r="C12" s="15" t="s">
        <v>27</v>
      </c>
      <c r="D12" s="17" t="s">
        <v>32</v>
      </c>
      <c r="E12" s="17">
        <f>25948.8</f>
        <v>25948.8</v>
      </c>
    </row>
    <row r="13" spans="1:5" ht="48" customHeight="1">
      <c r="A13" s="13">
        <v>4</v>
      </c>
      <c r="B13" s="15" t="s">
        <v>33</v>
      </c>
      <c r="C13" s="15" t="s">
        <v>27</v>
      </c>
      <c r="D13" s="17" t="s">
        <v>30</v>
      </c>
      <c r="E13" s="17">
        <f>5309.67</f>
        <v>5309.67</v>
      </c>
    </row>
    <row r="14" spans="1:5" ht="43.5" customHeight="1">
      <c r="A14" s="18">
        <v>5</v>
      </c>
      <c r="B14" s="19" t="s">
        <v>34</v>
      </c>
      <c r="C14" s="19" t="s">
        <v>27</v>
      </c>
      <c r="D14" s="19" t="s">
        <v>35</v>
      </c>
      <c r="E14" s="20">
        <f>-9566.29</f>
        <v>-9566.29</v>
      </c>
    </row>
    <row r="15" spans="1:5" ht="48" customHeight="1">
      <c r="A15" s="18">
        <v>6</v>
      </c>
      <c r="B15" s="19" t="s">
        <v>36</v>
      </c>
      <c r="C15" s="19" t="s">
        <v>27</v>
      </c>
      <c r="D15" s="20" t="s">
        <v>37</v>
      </c>
      <c r="E15" s="20">
        <f>-6942.75</f>
        <v>-6942.75</v>
      </c>
    </row>
    <row r="16" spans="1:5" ht="47.25" customHeight="1">
      <c r="A16" s="18">
        <v>7</v>
      </c>
      <c r="B16" s="19" t="s">
        <v>38</v>
      </c>
      <c r="C16" s="19" t="s">
        <v>27</v>
      </c>
      <c r="D16" s="20" t="s">
        <v>39</v>
      </c>
      <c r="E16" s="20">
        <f>-4169.42</f>
        <v>-4169.42</v>
      </c>
    </row>
    <row r="17" spans="1:5" ht="48" customHeight="1">
      <c r="A17" s="18">
        <v>8</v>
      </c>
      <c r="B17" s="19" t="s">
        <v>40</v>
      </c>
      <c r="C17" s="19" t="s">
        <v>27</v>
      </c>
      <c r="D17" s="18" t="s">
        <v>41</v>
      </c>
      <c r="E17" s="20">
        <f>-30055.1</f>
        <v>-30055.1</v>
      </c>
    </row>
    <row r="18" spans="1:5" ht="48" customHeight="1">
      <c r="A18" s="18">
        <v>9</v>
      </c>
      <c r="B18" s="19" t="s">
        <v>42</v>
      </c>
      <c r="C18" s="19" t="s">
        <v>27</v>
      </c>
      <c r="D18" s="18" t="s">
        <v>43</v>
      </c>
      <c r="E18" s="20">
        <f>-15125.68</f>
        <v>-15125.68</v>
      </c>
    </row>
    <row r="19" spans="1:5" ht="15">
      <c r="A19" s="16"/>
      <c r="B19" s="16"/>
      <c r="C19" s="16"/>
      <c r="D19" s="16"/>
      <c r="E19" s="16">
        <f>SUM(E10:E18)</f>
        <v>-18966.670000000006</v>
      </c>
    </row>
    <row r="20" spans="1:5" ht="12.75">
      <c r="A20" s="9"/>
      <c r="B20" s="9"/>
      <c r="C20" s="9"/>
      <c r="D20" s="9"/>
      <c r="E20" s="9"/>
    </row>
    <row r="21" spans="1:5" ht="18">
      <c r="A21" s="61" t="s">
        <v>44</v>
      </c>
      <c r="B21" s="61"/>
      <c r="C21" s="61"/>
      <c r="D21" s="61"/>
      <c r="E21" s="61"/>
    </row>
    <row r="22" spans="1:5" ht="15.75">
      <c r="A22" s="11" t="s">
        <v>1</v>
      </c>
      <c r="B22" s="12" t="s">
        <v>19</v>
      </c>
      <c r="C22" s="12" t="s">
        <v>2</v>
      </c>
      <c r="D22" s="12" t="s">
        <v>20</v>
      </c>
      <c r="E22" s="12" t="s">
        <v>21</v>
      </c>
    </row>
    <row r="23" spans="1:5" ht="14.25">
      <c r="A23" s="13">
        <v>1</v>
      </c>
      <c r="B23" s="14" t="s">
        <v>45</v>
      </c>
      <c r="C23" s="15" t="s">
        <v>27</v>
      </c>
      <c r="D23" s="17" t="s">
        <v>46</v>
      </c>
      <c r="E23" s="17">
        <f>9239.97</f>
        <v>9239.97</v>
      </c>
    </row>
    <row r="24" spans="1:5" ht="14.25">
      <c r="A24" s="13"/>
      <c r="B24" s="15" t="s">
        <v>47</v>
      </c>
      <c r="C24" s="21" t="s">
        <v>27</v>
      </c>
      <c r="D24" s="15" t="s">
        <v>48</v>
      </c>
      <c r="E24" s="15">
        <f>4198.5</f>
        <v>4198.5</v>
      </c>
    </row>
    <row r="25" spans="1:5" ht="14.25">
      <c r="A25" s="13"/>
      <c r="B25" s="15"/>
      <c r="C25" s="13"/>
      <c r="D25" s="15"/>
      <c r="E25" s="15"/>
    </row>
    <row r="26" spans="1:5" ht="14.25">
      <c r="A26" s="13"/>
      <c r="B26" s="15"/>
      <c r="C26" s="15"/>
      <c r="D26" s="17"/>
      <c r="E26" s="17"/>
    </row>
    <row r="27" spans="1:5" ht="15">
      <c r="A27" s="16"/>
      <c r="B27" s="16" t="s">
        <v>25</v>
      </c>
      <c r="C27" s="16"/>
      <c r="D27" s="16"/>
      <c r="E27" s="16">
        <f>SUM(E23:E26)</f>
        <v>13438.47</v>
      </c>
    </row>
    <row r="28" spans="1:5" ht="12.75">
      <c r="A28" s="9"/>
      <c r="B28" s="9"/>
      <c r="C28" s="9"/>
      <c r="D28" s="9"/>
      <c r="E28" s="9"/>
    </row>
    <row r="29" spans="1:5" ht="18">
      <c r="A29" s="61" t="s">
        <v>49</v>
      </c>
      <c r="B29" s="61"/>
      <c r="C29" s="61"/>
      <c r="D29" s="61"/>
      <c r="E29" s="61"/>
    </row>
    <row r="30" spans="1:5" ht="15.75">
      <c r="A30" s="11" t="s">
        <v>1</v>
      </c>
      <c r="B30" s="12" t="s">
        <v>19</v>
      </c>
      <c r="C30" s="12" t="s">
        <v>2</v>
      </c>
      <c r="D30" s="12" t="s">
        <v>20</v>
      </c>
      <c r="E30" s="12" t="s">
        <v>21</v>
      </c>
    </row>
    <row r="31" spans="1:5" ht="14.25">
      <c r="A31" s="13">
        <v>1</v>
      </c>
      <c r="B31" s="15" t="s">
        <v>50</v>
      </c>
      <c r="C31" s="15" t="s">
        <v>23</v>
      </c>
      <c r="D31" s="13" t="s">
        <v>51</v>
      </c>
      <c r="E31" s="13">
        <v>7285.21</v>
      </c>
    </row>
    <row r="32" spans="1:5" ht="14.25">
      <c r="A32" s="13">
        <v>2</v>
      </c>
      <c r="B32" s="15" t="s">
        <v>52</v>
      </c>
      <c r="C32" s="15" t="s">
        <v>23</v>
      </c>
      <c r="D32" s="15" t="s">
        <v>53</v>
      </c>
      <c r="E32" s="15">
        <v>10205.77</v>
      </c>
    </row>
    <row r="33" spans="1:5" ht="15">
      <c r="A33" s="22">
        <v>3</v>
      </c>
      <c r="B33" s="13"/>
      <c r="C33" s="15"/>
      <c r="D33" s="13"/>
      <c r="E33" s="23"/>
    </row>
    <row r="34" spans="1:5" ht="15">
      <c r="A34" s="16"/>
      <c r="B34" s="16" t="s">
        <v>25</v>
      </c>
      <c r="C34" s="16"/>
      <c r="D34" s="16"/>
      <c r="E34" s="16">
        <f>E32+E31+E33</f>
        <v>17490.98</v>
      </c>
    </row>
    <row r="35" spans="1:5" ht="15">
      <c r="A35" s="24"/>
      <c r="B35" s="24"/>
      <c r="C35" s="24"/>
      <c r="D35" s="24"/>
      <c r="E35" s="24"/>
    </row>
    <row r="36" spans="1:5" ht="18">
      <c r="A36" s="61" t="s">
        <v>54</v>
      </c>
      <c r="B36" s="61"/>
      <c r="C36" s="61"/>
      <c r="D36" s="61"/>
      <c r="E36" s="61"/>
    </row>
    <row r="37" spans="1:5" ht="15.75">
      <c r="A37" s="11" t="s">
        <v>1</v>
      </c>
      <c r="B37" s="12" t="s">
        <v>19</v>
      </c>
      <c r="C37" s="12" t="s">
        <v>2</v>
      </c>
      <c r="D37" s="12" t="s">
        <v>20</v>
      </c>
      <c r="E37" s="12" t="s">
        <v>21</v>
      </c>
    </row>
    <row r="38" spans="1:5" ht="42.75">
      <c r="A38" s="13">
        <v>1</v>
      </c>
      <c r="B38" s="15" t="s">
        <v>55</v>
      </c>
      <c r="C38" s="15" t="s">
        <v>23</v>
      </c>
      <c r="D38" s="13" t="s">
        <v>56</v>
      </c>
      <c r="E38" s="13">
        <v>2891.2</v>
      </c>
    </row>
    <row r="39" spans="1:5" ht="14.25">
      <c r="A39" s="13">
        <v>2</v>
      </c>
      <c r="B39" s="14" t="s">
        <v>57</v>
      </c>
      <c r="C39" s="15" t="s">
        <v>27</v>
      </c>
      <c r="D39" s="15"/>
      <c r="E39" s="15">
        <v>1460.95</v>
      </c>
    </row>
    <row r="40" spans="1:5" ht="15">
      <c r="A40" s="22">
        <v>3</v>
      </c>
      <c r="B40" s="13"/>
      <c r="C40" s="15"/>
      <c r="D40" s="13"/>
      <c r="E40" s="23"/>
    </row>
    <row r="41" spans="1:5" ht="15">
      <c r="A41" s="16"/>
      <c r="B41" s="16" t="s">
        <v>25</v>
      </c>
      <c r="C41" s="16"/>
      <c r="D41" s="16"/>
      <c r="E41" s="16">
        <f>E39+E38+E40</f>
        <v>4352.15</v>
      </c>
    </row>
    <row r="42" spans="1:5" ht="15">
      <c r="A42" s="24"/>
      <c r="B42" s="24"/>
      <c r="C42" s="24"/>
      <c r="D42" s="24"/>
      <c r="E42" s="24"/>
    </row>
    <row r="43" spans="1:5" ht="18">
      <c r="A43" s="61" t="s">
        <v>58</v>
      </c>
      <c r="B43" s="61"/>
      <c r="C43" s="61"/>
      <c r="D43" s="61"/>
      <c r="E43" s="61"/>
    </row>
    <row r="44" spans="1:5" ht="15.75">
      <c r="A44" s="11" t="s">
        <v>1</v>
      </c>
      <c r="B44" s="12" t="s">
        <v>19</v>
      </c>
      <c r="C44" s="12" t="s">
        <v>2</v>
      </c>
      <c r="D44" s="12" t="s">
        <v>20</v>
      </c>
      <c r="E44" s="12" t="s">
        <v>21</v>
      </c>
    </row>
    <row r="45" spans="1:5" ht="33" customHeight="1">
      <c r="A45" s="13">
        <v>1</v>
      </c>
      <c r="B45" s="15" t="s">
        <v>59</v>
      </c>
      <c r="C45" s="15" t="s">
        <v>23</v>
      </c>
      <c r="D45" s="13"/>
      <c r="E45" s="13">
        <v>58235.37</v>
      </c>
    </row>
    <row r="46" spans="1:5" ht="60" customHeight="1">
      <c r="A46" s="13">
        <v>2</v>
      </c>
      <c r="B46" s="14" t="s">
        <v>60</v>
      </c>
      <c r="C46" s="15" t="s">
        <v>27</v>
      </c>
      <c r="D46" s="15" t="s">
        <v>61</v>
      </c>
      <c r="E46" s="15">
        <v>9361.42</v>
      </c>
    </row>
    <row r="47" spans="1:5" ht="60" customHeight="1">
      <c r="A47" s="22">
        <v>3</v>
      </c>
      <c r="B47" s="25" t="s">
        <v>62</v>
      </c>
      <c r="C47" s="26" t="s">
        <v>27</v>
      </c>
      <c r="D47" s="27" t="s">
        <v>61</v>
      </c>
      <c r="E47" s="28">
        <v>-7285.21</v>
      </c>
    </row>
    <row r="48" spans="1:5" ht="23.25" customHeight="1">
      <c r="A48" s="22">
        <v>4</v>
      </c>
      <c r="B48" s="29" t="s">
        <v>63</v>
      </c>
      <c r="C48" s="15" t="s">
        <v>27</v>
      </c>
      <c r="D48" s="21" t="s">
        <v>64</v>
      </c>
      <c r="E48" s="30">
        <v>9965.76</v>
      </c>
    </row>
    <row r="49" spans="1:5" ht="51.75" customHeight="1">
      <c r="A49" s="22">
        <v>5</v>
      </c>
      <c r="B49" s="29" t="s">
        <v>55</v>
      </c>
      <c r="C49" s="15" t="s">
        <v>27</v>
      </c>
      <c r="D49" s="21"/>
      <c r="E49" s="30">
        <v>2121.6</v>
      </c>
    </row>
    <row r="50" spans="1:5" ht="51.75" customHeight="1">
      <c r="A50" s="22">
        <v>6</v>
      </c>
      <c r="B50" s="29"/>
      <c r="C50" s="15"/>
      <c r="D50" s="21"/>
      <c r="E50" s="30"/>
    </row>
    <row r="51" spans="1:5" ht="15">
      <c r="A51" s="22">
        <v>7</v>
      </c>
      <c r="B51" s="29"/>
      <c r="C51" s="15"/>
      <c r="D51" s="31"/>
      <c r="E51" s="30"/>
    </row>
    <row r="52" spans="1:5" ht="15">
      <c r="A52" s="16"/>
      <c r="B52" s="16" t="s">
        <v>25</v>
      </c>
      <c r="C52" s="16"/>
      <c r="D52" s="16"/>
      <c r="E52" s="16">
        <f>SUM(E45:E51)</f>
        <v>72398.94000000002</v>
      </c>
    </row>
    <row r="53" spans="1:5" ht="15">
      <c r="A53" s="24"/>
      <c r="B53" s="24"/>
      <c r="C53" s="24"/>
      <c r="D53" s="24"/>
      <c r="E53" s="24"/>
    </row>
    <row r="54" spans="1:5" ht="18">
      <c r="A54" s="61" t="s">
        <v>65</v>
      </c>
      <c r="B54" s="61"/>
      <c r="C54" s="61"/>
      <c r="D54" s="61"/>
      <c r="E54" s="61"/>
    </row>
    <row r="55" spans="1:5" ht="15.75">
      <c r="A55" s="11" t="s">
        <v>1</v>
      </c>
      <c r="B55" s="12" t="s">
        <v>19</v>
      </c>
      <c r="C55" s="12" t="s">
        <v>2</v>
      </c>
      <c r="D55" s="12" t="s">
        <v>20</v>
      </c>
      <c r="E55" s="12" t="s">
        <v>21</v>
      </c>
    </row>
    <row r="56" spans="1:5" ht="14.25">
      <c r="A56" s="13">
        <v>1</v>
      </c>
      <c r="B56" s="15"/>
      <c r="C56" s="15" t="s">
        <v>23</v>
      </c>
      <c r="D56" s="13"/>
      <c r="E56" s="13"/>
    </row>
    <row r="57" spans="1:5" ht="14.25">
      <c r="A57" s="13">
        <v>2</v>
      </c>
      <c r="B57" s="14"/>
      <c r="C57" s="15"/>
      <c r="D57" s="15"/>
      <c r="E57" s="15"/>
    </row>
    <row r="58" spans="1:5" ht="15">
      <c r="A58" s="22">
        <v>3</v>
      </c>
      <c r="B58" s="13"/>
      <c r="C58" s="15"/>
      <c r="D58" s="13"/>
      <c r="E58" s="23"/>
    </row>
    <row r="59" spans="1:5" ht="15">
      <c r="A59" s="16"/>
      <c r="B59" s="16" t="s">
        <v>25</v>
      </c>
      <c r="C59" s="16"/>
      <c r="D59" s="16"/>
      <c r="E59" s="16">
        <f>E57+E56+E58</f>
        <v>0</v>
      </c>
    </row>
    <row r="60" spans="1:5" ht="15">
      <c r="A60" s="24"/>
      <c r="B60" s="24"/>
      <c r="C60" s="24"/>
      <c r="D60" s="24"/>
      <c r="E60" s="24"/>
    </row>
    <row r="61" spans="1:5" ht="18">
      <c r="A61" s="61" t="s">
        <v>66</v>
      </c>
      <c r="B61" s="61"/>
      <c r="C61" s="61"/>
      <c r="D61" s="61"/>
      <c r="E61" s="61"/>
    </row>
    <row r="62" spans="1:5" ht="15.75">
      <c r="A62" s="11" t="s">
        <v>1</v>
      </c>
      <c r="B62" s="12" t="s">
        <v>19</v>
      </c>
      <c r="C62" s="12" t="s">
        <v>2</v>
      </c>
      <c r="D62" s="12" t="s">
        <v>20</v>
      </c>
      <c r="E62" s="12" t="s">
        <v>21</v>
      </c>
    </row>
    <row r="63" spans="1:5" ht="14.25">
      <c r="A63" s="13">
        <v>1</v>
      </c>
      <c r="B63" s="15"/>
      <c r="C63" s="15" t="s">
        <v>23</v>
      </c>
      <c r="D63" s="13"/>
      <c r="E63" s="13"/>
    </row>
    <row r="64" spans="1:5" ht="21.75" customHeight="1">
      <c r="A64" s="13">
        <v>2</v>
      </c>
      <c r="B64" s="14"/>
      <c r="C64" s="15" t="s">
        <v>23</v>
      </c>
      <c r="D64" s="15"/>
      <c r="E64" s="15"/>
    </row>
    <row r="65" spans="1:5" ht="20.25" customHeight="1">
      <c r="A65" s="13">
        <v>3</v>
      </c>
      <c r="B65" s="14"/>
      <c r="C65" s="15" t="s">
        <v>23</v>
      </c>
      <c r="D65" s="15"/>
      <c r="E65" s="15"/>
    </row>
    <row r="66" spans="1:5" ht="14.25">
      <c r="A66" s="13">
        <v>4</v>
      </c>
      <c r="B66" s="32"/>
      <c r="C66" s="15" t="s">
        <v>67</v>
      </c>
      <c r="D66" s="15"/>
      <c r="E66" s="15"/>
    </row>
    <row r="67" spans="1:5" ht="15">
      <c r="A67" s="13">
        <v>5</v>
      </c>
      <c r="B67" s="14"/>
      <c r="C67" s="15" t="s">
        <v>23</v>
      </c>
      <c r="D67" s="13"/>
      <c r="E67" s="23"/>
    </row>
    <row r="68" spans="1:5" ht="15">
      <c r="A68" s="16"/>
      <c r="B68" s="16" t="s">
        <v>25</v>
      </c>
      <c r="C68" s="16"/>
      <c r="D68" s="16"/>
      <c r="E68" s="16">
        <f>E64+E63+E66+E65+E67</f>
        <v>0</v>
      </c>
    </row>
    <row r="70" spans="1:5" ht="18">
      <c r="A70" s="61" t="s">
        <v>68</v>
      </c>
      <c r="B70" s="61"/>
      <c r="C70" s="61"/>
      <c r="D70" s="61"/>
      <c r="E70" s="61"/>
    </row>
    <row r="71" spans="1:5" ht="15.75">
      <c r="A71" s="11" t="s">
        <v>1</v>
      </c>
      <c r="B71" s="12" t="s">
        <v>19</v>
      </c>
      <c r="C71" s="12" t="s">
        <v>2</v>
      </c>
      <c r="D71" s="12" t="s">
        <v>20</v>
      </c>
      <c r="E71" s="12" t="s">
        <v>21</v>
      </c>
    </row>
    <row r="72" spans="1:5" ht="14.25">
      <c r="A72" s="13">
        <v>1</v>
      </c>
      <c r="B72" s="15"/>
      <c r="C72" s="15" t="s">
        <v>67</v>
      </c>
      <c r="D72" s="15"/>
      <c r="E72" s="15"/>
    </row>
    <row r="73" spans="1:5" ht="14.25">
      <c r="A73" s="13">
        <v>2</v>
      </c>
      <c r="B73" s="15"/>
      <c r="C73" s="15" t="s">
        <v>23</v>
      </c>
      <c r="D73" s="15"/>
      <c r="E73" s="15"/>
    </row>
    <row r="74" spans="1:5" ht="18" customHeight="1">
      <c r="A74" s="13">
        <v>3</v>
      </c>
      <c r="B74" s="15"/>
      <c r="C74" s="13" t="s">
        <v>69</v>
      </c>
      <c r="D74" s="15"/>
      <c r="E74" s="15"/>
    </row>
    <row r="75" spans="1:5" ht="13.5" customHeight="1">
      <c r="A75" s="13">
        <v>4</v>
      </c>
      <c r="B75" s="15"/>
      <c r="C75" s="13"/>
      <c r="D75" s="15"/>
      <c r="E75" s="15"/>
    </row>
    <row r="76" spans="1:5" ht="15">
      <c r="A76" s="16"/>
      <c r="B76" s="16" t="s">
        <v>25</v>
      </c>
      <c r="C76" s="16"/>
      <c r="D76" s="16"/>
      <c r="E76" s="16">
        <f>SUM(E72:E75)</f>
        <v>0</v>
      </c>
    </row>
    <row r="78" spans="1:5" ht="18">
      <c r="A78" s="61" t="s">
        <v>70</v>
      </c>
      <c r="B78" s="61"/>
      <c r="C78" s="61"/>
      <c r="D78" s="61"/>
      <c r="E78" s="61"/>
    </row>
    <row r="79" spans="1:5" ht="15.75">
      <c r="A79" s="11" t="s">
        <v>1</v>
      </c>
      <c r="B79" s="12" t="s">
        <v>19</v>
      </c>
      <c r="C79" s="12" t="s">
        <v>2</v>
      </c>
      <c r="D79" s="12" t="s">
        <v>20</v>
      </c>
      <c r="E79" s="12" t="s">
        <v>21</v>
      </c>
    </row>
    <row r="80" spans="1:5" ht="14.25">
      <c r="A80" s="13">
        <v>1</v>
      </c>
      <c r="B80" s="32"/>
      <c r="C80" s="15" t="s">
        <v>67</v>
      </c>
      <c r="D80" s="33"/>
      <c r="E80" s="33"/>
    </row>
    <row r="81" spans="1:5" ht="14.25">
      <c r="A81" s="13">
        <v>2</v>
      </c>
      <c r="B81" s="15"/>
      <c r="C81" s="15" t="s">
        <v>67</v>
      </c>
      <c r="D81" s="15"/>
      <c r="E81" s="15"/>
    </row>
    <row r="82" spans="1:5" ht="14.25">
      <c r="A82" s="13">
        <v>3</v>
      </c>
      <c r="B82" s="15"/>
      <c r="C82" s="15" t="s">
        <v>67</v>
      </c>
      <c r="D82" s="15"/>
      <c r="E82" s="15"/>
    </row>
    <row r="83" spans="1:5" ht="15">
      <c r="A83" s="13">
        <v>4</v>
      </c>
      <c r="B83" s="14"/>
      <c r="C83" s="15"/>
      <c r="D83" s="13"/>
      <c r="E83" s="23"/>
    </row>
    <row r="84" spans="1:5" ht="15">
      <c r="A84" s="13"/>
      <c r="B84" s="14"/>
      <c r="C84" s="15"/>
      <c r="D84" s="13"/>
      <c r="E84" s="23"/>
    </row>
    <row r="85" spans="1:5" ht="15">
      <c r="A85" s="16"/>
      <c r="B85" s="16" t="s">
        <v>25</v>
      </c>
      <c r="C85" s="16"/>
      <c r="D85" s="16"/>
      <c r="E85" s="16">
        <f>E81+E80+E83+E82+E84</f>
        <v>0</v>
      </c>
    </row>
    <row r="86" spans="1:5" ht="15">
      <c r="A86" s="24"/>
      <c r="B86" s="24"/>
      <c r="C86" s="24"/>
      <c r="D86" s="24"/>
      <c r="E86" s="24"/>
    </row>
    <row r="87" spans="1:5" ht="18">
      <c r="A87" s="61" t="s">
        <v>71</v>
      </c>
      <c r="B87" s="61"/>
      <c r="C87" s="61"/>
      <c r="D87" s="61"/>
      <c r="E87" s="61"/>
    </row>
    <row r="88" spans="1:5" ht="15.75">
      <c r="A88" s="11" t="s">
        <v>1</v>
      </c>
      <c r="B88" s="12" t="s">
        <v>19</v>
      </c>
      <c r="C88" s="12" t="s">
        <v>2</v>
      </c>
      <c r="D88" s="12" t="s">
        <v>20</v>
      </c>
      <c r="E88" s="12" t="s">
        <v>21</v>
      </c>
    </row>
    <row r="89" spans="1:5" ht="35.25" customHeight="1">
      <c r="A89" s="13">
        <v>1</v>
      </c>
      <c r="B89" s="32" t="s">
        <v>22</v>
      </c>
      <c r="C89" s="15" t="s">
        <v>67</v>
      </c>
      <c r="D89" s="33" t="s">
        <v>72</v>
      </c>
      <c r="E89" s="33">
        <f>8278.4</f>
        <v>8278.4</v>
      </c>
    </row>
    <row r="90" spans="1:5" ht="14.25">
      <c r="A90" s="13">
        <v>2</v>
      </c>
      <c r="B90" s="15"/>
      <c r="C90" s="15" t="s">
        <v>67</v>
      </c>
      <c r="D90" s="15"/>
      <c r="E90" s="15"/>
    </row>
    <row r="91" spans="1:5" ht="14.25">
      <c r="A91" s="13">
        <v>3</v>
      </c>
      <c r="B91" s="15"/>
      <c r="C91" s="15" t="s">
        <v>67</v>
      </c>
      <c r="D91" s="15"/>
      <c r="E91" s="15"/>
    </row>
    <row r="92" spans="1:5" ht="15">
      <c r="A92" s="13">
        <v>4</v>
      </c>
      <c r="B92" s="14"/>
      <c r="C92" s="15"/>
      <c r="D92" s="13"/>
      <c r="E92" s="23"/>
    </row>
    <row r="93" spans="1:5" ht="15">
      <c r="A93" s="13"/>
      <c r="B93" s="14"/>
      <c r="C93" s="15"/>
      <c r="D93" s="13"/>
      <c r="E93" s="23"/>
    </row>
    <row r="94" spans="1:5" ht="15">
      <c r="A94" s="16"/>
      <c r="B94" s="16" t="s">
        <v>25</v>
      </c>
      <c r="C94" s="16"/>
      <c r="D94" s="16"/>
      <c r="E94" s="16">
        <f>E90+E89+E92+E91+E93</f>
        <v>8278.4</v>
      </c>
    </row>
    <row r="95" spans="1:5" ht="15">
      <c r="A95" s="24"/>
      <c r="B95" s="24"/>
      <c r="C95" s="24"/>
      <c r="D95" s="24"/>
      <c r="E95" s="24"/>
    </row>
    <row r="96" spans="1:5" ht="18">
      <c r="A96" s="61" t="s">
        <v>73</v>
      </c>
      <c r="B96" s="61"/>
      <c r="C96" s="61"/>
      <c r="D96" s="61"/>
      <c r="E96" s="61"/>
    </row>
    <row r="97" spans="1:5" ht="15.75">
      <c r="A97" s="11" t="s">
        <v>1</v>
      </c>
      <c r="B97" s="12" t="s">
        <v>19</v>
      </c>
      <c r="C97" s="12" t="s">
        <v>2</v>
      </c>
      <c r="D97" s="12" t="s">
        <v>20</v>
      </c>
      <c r="E97" s="12" t="s">
        <v>21</v>
      </c>
    </row>
    <row r="98" spans="1:5" ht="39.75" customHeight="1">
      <c r="A98" s="13">
        <v>1</v>
      </c>
      <c r="B98" s="15" t="s">
        <v>74</v>
      </c>
      <c r="C98" s="15" t="s">
        <v>27</v>
      </c>
      <c r="D98" s="13" t="s">
        <v>75</v>
      </c>
      <c r="E98" s="13">
        <v>15160.58</v>
      </c>
    </row>
    <row r="99" spans="1:5" ht="21.75" customHeight="1">
      <c r="A99" s="13">
        <v>2</v>
      </c>
      <c r="B99" s="14"/>
      <c r="C99" s="15" t="s">
        <v>27</v>
      </c>
      <c r="D99" s="15"/>
      <c r="E99" s="15"/>
    </row>
    <row r="100" spans="1:5" ht="14.25">
      <c r="A100" s="13">
        <v>3</v>
      </c>
      <c r="B100" s="14"/>
      <c r="C100" s="15"/>
      <c r="D100" s="15"/>
      <c r="E100" s="15"/>
    </row>
    <row r="101" spans="1:5" ht="15">
      <c r="A101" s="13">
        <v>4</v>
      </c>
      <c r="B101" s="14"/>
      <c r="C101" s="15"/>
      <c r="D101" s="13"/>
      <c r="E101" s="23"/>
    </row>
    <row r="102" spans="1:5" ht="15">
      <c r="A102" s="13">
        <v>5</v>
      </c>
      <c r="B102" s="14"/>
      <c r="C102" s="15"/>
      <c r="D102" s="13"/>
      <c r="E102" s="23"/>
    </row>
    <row r="103" spans="1:5" ht="15">
      <c r="A103" s="13">
        <v>6</v>
      </c>
      <c r="B103" s="13"/>
      <c r="C103" s="15"/>
      <c r="D103" s="13"/>
      <c r="E103" s="23"/>
    </row>
    <row r="104" spans="1:5" ht="15">
      <c r="A104" s="13">
        <v>7</v>
      </c>
      <c r="B104" s="14"/>
      <c r="C104" s="15"/>
      <c r="D104" s="14"/>
      <c r="E104" s="23"/>
    </row>
    <row r="105" spans="1:5" ht="15">
      <c r="A105" s="16"/>
      <c r="B105" s="16" t="s">
        <v>25</v>
      </c>
      <c r="C105" s="16"/>
      <c r="D105" s="16"/>
      <c r="E105" s="16">
        <f>E99+E98+E101+E100+E102+E103+E104</f>
        <v>15160.58</v>
      </c>
    </row>
    <row r="109" spans="1:5" ht="15">
      <c r="A109" s="34"/>
      <c r="B109" s="34" t="s">
        <v>76</v>
      </c>
      <c r="C109" s="34"/>
      <c r="D109" s="34"/>
      <c r="E109" s="34">
        <f>E6+E19+E27+E34+E41+E52+E59+E68+E76+E85+E94+E105</f>
        <v>116583.25000000001</v>
      </c>
    </row>
  </sheetData>
  <sheetProtection selectLockedCells="1" selectUnlockedCells="1"/>
  <mergeCells count="12">
    <mergeCell ref="A54:E54"/>
    <mergeCell ref="A61:E61"/>
    <mergeCell ref="A70:E70"/>
    <mergeCell ref="A78:E78"/>
    <mergeCell ref="A87:E87"/>
    <mergeCell ref="A96:E96"/>
    <mergeCell ref="A1:E1"/>
    <mergeCell ref="A8:E8"/>
    <mergeCell ref="A21:E21"/>
    <mergeCell ref="A29:E29"/>
    <mergeCell ref="A36:E36"/>
    <mergeCell ref="A43:E4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="80" zoomScaleNormal="80" zoomScalePageLayoutView="0" workbookViewId="0" topLeftCell="A1">
      <selection activeCell="A80" sqref="A80:E80"/>
    </sheetView>
  </sheetViews>
  <sheetFormatPr defaultColWidth="11.57421875" defaultRowHeight="12.75"/>
  <cols>
    <col min="1" max="1" width="7.8515625" style="0" customWidth="1"/>
    <col min="2" max="2" width="46.7109375" style="35" customWidth="1"/>
    <col min="3" max="3" width="37.7109375" style="35" customWidth="1"/>
    <col min="4" max="4" width="30.421875" style="35" customWidth="1"/>
    <col min="5" max="5" width="19.421875" style="35" customWidth="1"/>
    <col min="6" max="6" width="14.7109375" style="35" customWidth="1"/>
  </cols>
  <sheetData>
    <row r="1" spans="1:5" ht="21.75" customHeight="1">
      <c r="A1" s="62" t="s">
        <v>18</v>
      </c>
      <c r="B1" s="62"/>
      <c r="C1" s="62"/>
      <c r="D1" s="62"/>
      <c r="E1" s="62"/>
    </row>
    <row r="2" spans="1:5" ht="12.75">
      <c r="A2" s="36" t="s">
        <v>1</v>
      </c>
      <c r="B2" s="36" t="s">
        <v>19</v>
      </c>
      <c r="C2" s="36" t="s">
        <v>2</v>
      </c>
      <c r="D2" s="36" t="s">
        <v>20</v>
      </c>
      <c r="E2" s="36" t="s">
        <v>21</v>
      </c>
    </row>
    <row r="3" spans="1:5" ht="25.5">
      <c r="A3" s="37">
        <v>1</v>
      </c>
      <c r="B3" s="38" t="s">
        <v>77</v>
      </c>
      <c r="C3" s="39" t="s">
        <v>67</v>
      </c>
      <c r="D3" s="37" t="s">
        <v>78</v>
      </c>
      <c r="E3" s="37">
        <f>3734.72</f>
        <v>3734.72</v>
      </c>
    </row>
    <row r="4" spans="1:5" ht="39" customHeight="1">
      <c r="A4" s="37">
        <v>2</v>
      </c>
      <c r="B4" s="40" t="s">
        <v>79</v>
      </c>
      <c r="C4" s="39" t="s">
        <v>67</v>
      </c>
      <c r="D4" s="40"/>
      <c r="E4" s="40">
        <f>3177.09</f>
        <v>3177.09</v>
      </c>
    </row>
    <row r="5" spans="1:5" ht="34.5" customHeight="1">
      <c r="A5" s="37">
        <v>3</v>
      </c>
      <c r="B5" s="38" t="s">
        <v>80</v>
      </c>
      <c r="C5" s="37" t="s">
        <v>67</v>
      </c>
      <c r="D5" s="37" t="s">
        <v>81</v>
      </c>
      <c r="E5" s="37">
        <f>1086.32</f>
        <v>1086.32</v>
      </c>
    </row>
    <row r="6" spans="1:5" ht="35.25" customHeight="1">
      <c r="A6" s="37">
        <v>4</v>
      </c>
      <c r="B6" s="40" t="s">
        <v>82</v>
      </c>
      <c r="C6" s="40" t="s">
        <v>27</v>
      </c>
      <c r="D6" s="40"/>
      <c r="E6" s="37">
        <f>135.79</f>
        <v>135.79</v>
      </c>
    </row>
    <row r="7" spans="1:5" ht="12.75">
      <c r="A7" s="41"/>
      <c r="B7" s="41" t="s">
        <v>25</v>
      </c>
      <c r="C7" s="41"/>
      <c r="D7" s="41"/>
      <c r="E7" s="41">
        <f>E3+E4+E5+E6</f>
        <v>8133.919999999999</v>
      </c>
    </row>
    <row r="8" spans="1:5" ht="12.75">
      <c r="A8" s="42"/>
      <c r="B8" s="42"/>
      <c r="C8" s="42"/>
      <c r="D8" s="42"/>
      <c r="E8" s="42"/>
    </row>
    <row r="9" spans="1:5" ht="20.25" customHeight="1">
      <c r="A9" s="62" t="s">
        <v>83</v>
      </c>
      <c r="B9" s="62"/>
      <c r="C9" s="62"/>
      <c r="D9" s="62"/>
      <c r="E9" s="62"/>
    </row>
    <row r="10" spans="1:5" ht="12.75">
      <c r="A10" s="36" t="s">
        <v>1</v>
      </c>
      <c r="B10" s="36" t="s">
        <v>19</v>
      </c>
      <c r="C10" s="36" t="s">
        <v>2</v>
      </c>
      <c r="D10" s="36" t="s">
        <v>20</v>
      </c>
      <c r="E10" s="36" t="s">
        <v>21</v>
      </c>
    </row>
    <row r="11" spans="1:5" ht="12.75">
      <c r="A11" s="37">
        <v>1</v>
      </c>
      <c r="B11" s="40" t="s">
        <v>82</v>
      </c>
      <c r="C11" s="39" t="s">
        <v>67</v>
      </c>
      <c r="D11" s="40"/>
      <c r="E11" s="40">
        <f>135.79</f>
        <v>135.79</v>
      </c>
    </row>
    <row r="12" spans="1:5" ht="12.75">
      <c r="A12" s="37">
        <v>2</v>
      </c>
      <c r="B12" s="38" t="s">
        <v>80</v>
      </c>
      <c r="C12" s="37" t="s">
        <v>67</v>
      </c>
      <c r="D12" s="37" t="s">
        <v>81</v>
      </c>
      <c r="E12" s="37">
        <f>1086.32</f>
        <v>1086.32</v>
      </c>
    </row>
    <row r="13" spans="1:5" ht="12.75">
      <c r="A13" s="37">
        <v>3</v>
      </c>
      <c r="B13" s="40" t="s">
        <v>84</v>
      </c>
      <c r="C13" s="37" t="s">
        <v>67</v>
      </c>
      <c r="D13" s="37" t="s">
        <v>85</v>
      </c>
      <c r="E13" s="37">
        <f>801.46</f>
        <v>801.46</v>
      </c>
    </row>
    <row r="14" spans="1:5" ht="12.75">
      <c r="A14" s="41"/>
      <c r="B14" s="41" t="s">
        <v>25</v>
      </c>
      <c r="C14" s="41"/>
      <c r="D14" s="41"/>
      <c r="E14" s="41">
        <f>E12+E11+E13</f>
        <v>2023.57</v>
      </c>
    </row>
    <row r="15" spans="1:5" ht="12.75">
      <c r="A15" s="42"/>
      <c r="B15" s="42"/>
      <c r="C15" s="42"/>
      <c r="D15" s="42"/>
      <c r="E15" s="42"/>
    </row>
    <row r="16" spans="1:5" ht="23.25" customHeight="1">
      <c r="A16" s="63" t="s">
        <v>44</v>
      </c>
      <c r="B16" s="63"/>
      <c r="C16" s="63"/>
      <c r="D16" s="63"/>
      <c r="E16" s="63"/>
    </row>
    <row r="17" spans="1:5" ht="12.75">
      <c r="A17" s="36" t="s">
        <v>1</v>
      </c>
      <c r="B17" s="36" t="s">
        <v>19</v>
      </c>
      <c r="C17" s="36" t="s">
        <v>2</v>
      </c>
      <c r="D17" s="36" t="s">
        <v>20</v>
      </c>
      <c r="E17" s="36" t="s">
        <v>21</v>
      </c>
    </row>
    <row r="18" spans="1:5" ht="46.5" customHeight="1">
      <c r="A18" s="37">
        <v>1</v>
      </c>
      <c r="B18" s="40" t="s">
        <v>86</v>
      </c>
      <c r="C18" s="39" t="s">
        <v>67</v>
      </c>
      <c r="D18" s="40" t="s">
        <v>87</v>
      </c>
      <c r="E18" s="40">
        <f>537.22</f>
        <v>537.22</v>
      </c>
    </row>
    <row r="19" spans="1:5" ht="12.75">
      <c r="A19" s="37">
        <v>2</v>
      </c>
      <c r="B19" s="40" t="s">
        <v>82</v>
      </c>
      <c r="C19" s="39" t="s">
        <v>67</v>
      </c>
      <c r="D19" s="40"/>
      <c r="E19" s="40">
        <f>135.79</f>
        <v>135.79</v>
      </c>
    </row>
    <row r="20" spans="1:5" ht="12.75">
      <c r="A20" s="37">
        <v>3</v>
      </c>
      <c r="B20" s="38" t="s">
        <v>80</v>
      </c>
      <c r="C20" s="37" t="s">
        <v>67</v>
      </c>
      <c r="D20" s="37" t="s">
        <v>81</v>
      </c>
      <c r="E20" s="37">
        <f>1086.32</f>
        <v>1086.32</v>
      </c>
    </row>
    <row r="21" spans="1:5" ht="12.75">
      <c r="A21" s="37">
        <v>4</v>
      </c>
      <c r="B21" s="40"/>
      <c r="C21" s="39" t="s">
        <v>23</v>
      </c>
      <c r="D21" s="40"/>
      <c r="E21" s="40"/>
    </row>
    <row r="22" spans="1:5" ht="12.75">
      <c r="A22" s="37">
        <v>5</v>
      </c>
      <c r="B22" s="40"/>
      <c r="C22" s="39" t="s">
        <v>23</v>
      </c>
      <c r="D22" s="40"/>
      <c r="E22" s="40"/>
    </row>
    <row r="23" spans="1:5" ht="12.75">
      <c r="A23" s="37">
        <v>6</v>
      </c>
      <c r="B23" s="40"/>
      <c r="C23" s="39" t="s">
        <v>23</v>
      </c>
      <c r="D23" s="40"/>
      <c r="E23" s="40"/>
    </row>
    <row r="24" spans="1:5" ht="12.75">
      <c r="A24" s="41"/>
      <c r="B24" s="41" t="s">
        <v>25</v>
      </c>
      <c r="C24" s="41"/>
      <c r="D24" s="41"/>
      <c r="E24" s="41">
        <f>E18+E19+E20+E21+E22+E23</f>
        <v>1759.33</v>
      </c>
    </row>
    <row r="25" spans="1:5" ht="12.75">
      <c r="A25" s="42"/>
      <c r="B25" s="42"/>
      <c r="C25" s="42"/>
      <c r="D25" s="42"/>
      <c r="E25" s="42"/>
    </row>
    <row r="26" spans="1:5" ht="23.25" customHeight="1">
      <c r="A26" s="63" t="s">
        <v>49</v>
      </c>
      <c r="B26" s="63"/>
      <c r="C26" s="63"/>
      <c r="D26" s="63"/>
      <c r="E26" s="63"/>
    </row>
    <row r="27" spans="1:5" ht="32.25" customHeight="1">
      <c r="A27" s="36" t="s">
        <v>1</v>
      </c>
      <c r="B27" s="36" t="s">
        <v>19</v>
      </c>
      <c r="C27" s="36" t="s">
        <v>2</v>
      </c>
      <c r="D27" s="36" t="s">
        <v>20</v>
      </c>
      <c r="E27" s="36" t="s">
        <v>21</v>
      </c>
    </row>
    <row r="28" spans="1:5" ht="27.75" customHeight="1">
      <c r="A28" s="37">
        <v>1</v>
      </c>
      <c r="B28" s="40" t="s">
        <v>82</v>
      </c>
      <c r="C28" s="39" t="s">
        <v>67</v>
      </c>
      <c r="D28" s="40"/>
      <c r="E28" s="40">
        <f>135.79</f>
        <v>135.79</v>
      </c>
    </row>
    <row r="29" spans="1:5" ht="12.75">
      <c r="A29" s="37">
        <v>2</v>
      </c>
      <c r="B29" s="38" t="s">
        <v>80</v>
      </c>
      <c r="C29" s="37" t="s">
        <v>67</v>
      </c>
      <c r="D29" s="37" t="s">
        <v>81</v>
      </c>
      <c r="E29" s="37">
        <f>1086.32</f>
        <v>1086.32</v>
      </c>
    </row>
    <row r="30" spans="1:5" ht="25.5">
      <c r="A30" s="37">
        <v>3</v>
      </c>
      <c r="B30" s="40" t="s">
        <v>88</v>
      </c>
      <c r="C30" s="40" t="s">
        <v>23</v>
      </c>
      <c r="D30" s="40"/>
      <c r="E30" s="40">
        <v>1162.89</v>
      </c>
    </row>
    <row r="31" spans="1:5" ht="12.75">
      <c r="A31" s="37">
        <v>4</v>
      </c>
      <c r="B31" s="40" t="s">
        <v>89</v>
      </c>
      <c r="C31" s="40" t="s">
        <v>23</v>
      </c>
      <c r="D31" s="40" t="s">
        <v>90</v>
      </c>
      <c r="E31" s="40">
        <v>1691.41</v>
      </c>
    </row>
    <row r="32" spans="1:5" ht="25.5">
      <c r="A32" s="37">
        <v>5</v>
      </c>
      <c r="B32" s="40" t="s">
        <v>91</v>
      </c>
      <c r="C32" s="40" t="s">
        <v>23</v>
      </c>
      <c r="D32" s="40"/>
      <c r="E32" s="40">
        <v>1497.79</v>
      </c>
    </row>
    <row r="33" spans="1:5" ht="12.75">
      <c r="A33" s="37"/>
      <c r="B33" s="38"/>
      <c r="C33" s="37" t="s">
        <v>67</v>
      </c>
      <c r="D33" s="37"/>
      <c r="E33" s="37"/>
    </row>
    <row r="34" spans="1:5" ht="12.75">
      <c r="A34" s="41"/>
      <c r="B34" s="41" t="s">
        <v>25</v>
      </c>
      <c r="C34" s="41"/>
      <c r="D34" s="41"/>
      <c r="E34" s="41">
        <f>SUM(E28:E33)</f>
        <v>5574.2</v>
      </c>
    </row>
    <row r="35" spans="1:5" ht="12.75">
      <c r="A35" s="42"/>
      <c r="B35" s="42"/>
      <c r="C35" s="42"/>
      <c r="D35" s="42"/>
      <c r="E35" s="42"/>
    </row>
    <row r="36" spans="1:5" ht="19.5" customHeight="1">
      <c r="A36" s="63" t="s">
        <v>92</v>
      </c>
      <c r="B36" s="63"/>
      <c r="C36" s="63"/>
      <c r="D36" s="63"/>
      <c r="E36" s="63"/>
    </row>
    <row r="37" spans="1:5" ht="24" customHeight="1">
      <c r="A37" s="36" t="s">
        <v>1</v>
      </c>
      <c r="B37" s="36" t="s">
        <v>19</v>
      </c>
      <c r="C37" s="36" t="s">
        <v>2</v>
      </c>
      <c r="D37" s="36" t="s">
        <v>20</v>
      </c>
      <c r="E37" s="36" t="s">
        <v>21</v>
      </c>
    </row>
    <row r="38" spans="1:5" ht="12.75">
      <c r="A38" s="37">
        <v>1</v>
      </c>
      <c r="B38" s="40" t="s">
        <v>82</v>
      </c>
      <c r="C38" s="37" t="s">
        <v>67</v>
      </c>
      <c r="D38" s="37"/>
      <c r="E38" s="40">
        <f>135.79</f>
        <v>135.79</v>
      </c>
    </row>
    <row r="39" spans="1:5" ht="12.75">
      <c r="A39" s="37">
        <v>2</v>
      </c>
      <c r="B39" s="38" t="s">
        <v>80</v>
      </c>
      <c r="C39" s="40" t="s">
        <v>23</v>
      </c>
      <c r="D39" s="37" t="s">
        <v>81</v>
      </c>
      <c r="E39" s="37">
        <f>1086.32</f>
        <v>1086.32</v>
      </c>
    </row>
    <row r="40" spans="1:5" ht="12.75">
      <c r="A40" s="37">
        <v>3</v>
      </c>
      <c r="B40" s="40"/>
      <c r="C40" s="40" t="s">
        <v>23</v>
      </c>
      <c r="D40" s="40"/>
      <c r="E40" s="40"/>
    </row>
    <row r="41" spans="1:5" ht="12.75">
      <c r="A41" s="37"/>
      <c r="B41" s="40"/>
      <c r="C41" s="40" t="s">
        <v>23</v>
      </c>
      <c r="D41" s="40"/>
      <c r="E41" s="40"/>
    </row>
    <row r="42" spans="1:5" ht="12.75">
      <c r="A42" s="41"/>
      <c r="B42" s="41" t="s">
        <v>25</v>
      </c>
      <c r="C42" s="41"/>
      <c r="D42" s="41"/>
      <c r="E42" s="41">
        <f>E38+E39+E40+E41</f>
        <v>1222.11</v>
      </c>
    </row>
    <row r="43" spans="1:5" ht="12.75">
      <c r="A43" s="42"/>
      <c r="B43" s="42"/>
      <c r="C43" s="42"/>
      <c r="D43" s="42"/>
      <c r="E43" s="42"/>
    </row>
    <row r="44" spans="1:5" ht="16.5" customHeight="1">
      <c r="A44" s="62" t="s">
        <v>93</v>
      </c>
      <c r="B44" s="62"/>
      <c r="C44" s="62"/>
      <c r="D44" s="62"/>
      <c r="E44" s="62"/>
    </row>
    <row r="45" spans="1:5" ht="27.75" customHeight="1">
      <c r="A45" s="36" t="s">
        <v>1</v>
      </c>
      <c r="B45" s="36" t="s">
        <v>19</v>
      </c>
      <c r="C45" s="36" t="s">
        <v>2</v>
      </c>
      <c r="D45" s="36" t="s">
        <v>20</v>
      </c>
      <c r="E45" s="36" t="s">
        <v>21</v>
      </c>
    </row>
    <row r="46" spans="1:5" ht="33" customHeight="1">
      <c r="A46" s="37">
        <v>1</v>
      </c>
      <c r="B46" s="40" t="s">
        <v>82</v>
      </c>
      <c r="C46" s="40" t="s">
        <v>23</v>
      </c>
      <c r="D46" s="37"/>
      <c r="E46" s="40">
        <f>135.79</f>
        <v>135.79</v>
      </c>
    </row>
    <row r="47" spans="1:5" ht="31.5" customHeight="1">
      <c r="A47" s="37">
        <v>2</v>
      </c>
      <c r="B47" s="38" t="s">
        <v>80</v>
      </c>
      <c r="C47" s="40" t="s">
        <v>23</v>
      </c>
      <c r="D47" s="37" t="s">
        <v>81</v>
      </c>
      <c r="E47" s="37">
        <f>1086.32</f>
        <v>1086.32</v>
      </c>
    </row>
    <row r="48" spans="1:5" ht="21" customHeight="1">
      <c r="A48" s="37">
        <v>3</v>
      </c>
      <c r="B48" s="40" t="s">
        <v>94</v>
      </c>
      <c r="C48" s="40" t="s">
        <v>23</v>
      </c>
      <c r="D48" s="40"/>
      <c r="E48" s="40">
        <v>577.45</v>
      </c>
    </row>
    <row r="49" spans="1:5" ht="25.5">
      <c r="A49" s="37">
        <v>4</v>
      </c>
      <c r="B49" s="40" t="s">
        <v>95</v>
      </c>
      <c r="C49" s="40" t="s">
        <v>23</v>
      </c>
      <c r="D49" s="40" t="s">
        <v>96</v>
      </c>
      <c r="E49" s="40">
        <v>269.74</v>
      </c>
    </row>
    <row r="50" spans="1:5" ht="12.75">
      <c r="A50" s="37">
        <v>5</v>
      </c>
      <c r="B50" s="43" t="s">
        <v>97</v>
      </c>
      <c r="C50" s="40" t="s">
        <v>27</v>
      </c>
      <c r="D50" s="44"/>
      <c r="E50" s="45">
        <f>580.98</f>
        <v>580.98</v>
      </c>
    </row>
    <row r="51" spans="1:5" ht="34.5" customHeight="1">
      <c r="A51" s="37">
        <v>6</v>
      </c>
      <c r="B51" s="43" t="s">
        <v>98</v>
      </c>
      <c r="C51" s="40" t="s">
        <v>27</v>
      </c>
      <c r="D51" s="46" t="s">
        <v>99</v>
      </c>
      <c r="E51" s="45">
        <f>3555.85</f>
        <v>3555.85</v>
      </c>
    </row>
    <row r="52" spans="1:5" ht="12.75">
      <c r="A52" s="37">
        <v>7</v>
      </c>
      <c r="B52" s="43" t="s">
        <v>100</v>
      </c>
      <c r="C52" s="40" t="s">
        <v>27</v>
      </c>
      <c r="D52" s="46"/>
      <c r="E52" s="45">
        <f>4442.4</f>
        <v>4442.4</v>
      </c>
    </row>
    <row r="53" spans="1:5" ht="12.75">
      <c r="A53" s="41"/>
      <c r="B53" s="41" t="s">
        <v>25</v>
      </c>
      <c r="C53" s="41"/>
      <c r="D53" s="41"/>
      <c r="E53" s="41">
        <f>SUM(E46:E52)</f>
        <v>10648.529999999999</v>
      </c>
    </row>
    <row r="54" spans="1:5" ht="12.75">
      <c r="A54" s="42"/>
      <c r="B54" s="42"/>
      <c r="C54" s="42"/>
      <c r="D54" s="42"/>
      <c r="E54" s="42"/>
    </row>
    <row r="55" spans="1:5" ht="17.25" customHeight="1">
      <c r="A55" s="62" t="s">
        <v>101</v>
      </c>
      <c r="B55" s="62"/>
      <c r="C55" s="62"/>
      <c r="D55" s="62"/>
      <c r="E55" s="62"/>
    </row>
    <row r="56" spans="1:5" ht="27.75" customHeight="1">
      <c r="A56" s="36" t="s">
        <v>1</v>
      </c>
      <c r="B56" s="36" t="s">
        <v>19</v>
      </c>
      <c r="C56" s="36" t="s">
        <v>2</v>
      </c>
      <c r="D56" s="36" t="s">
        <v>20</v>
      </c>
      <c r="E56" s="36" t="s">
        <v>21</v>
      </c>
    </row>
    <row r="57" spans="1:5" ht="21.75" customHeight="1">
      <c r="A57" s="37">
        <v>1</v>
      </c>
      <c r="B57" s="38" t="s">
        <v>80</v>
      </c>
      <c r="C57" s="40" t="s">
        <v>67</v>
      </c>
      <c r="D57" s="40" t="s">
        <v>81</v>
      </c>
      <c r="E57" s="37">
        <v>1086.32</v>
      </c>
    </row>
    <row r="58" spans="1:5" ht="27.75" customHeight="1">
      <c r="A58" s="37">
        <v>2</v>
      </c>
      <c r="B58" s="40" t="s">
        <v>82</v>
      </c>
      <c r="C58" s="37" t="s">
        <v>67</v>
      </c>
      <c r="D58" s="37"/>
      <c r="E58" s="40">
        <f>135.79</f>
        <v>135.79</v>
      </c>
    </row>
    <row r="59" spans="1:5" ht="36.75" customHeight="1">
      <c r="A59" s="37">
        <v>3</v>
      </c>
      <c r="B59" s="40"/>
      <c r="C59" s="37"/>
      <c r="D59" s="37"/>
      <c r="E59" s="40"/>
    </row>
    <row r="60" spans="1:5" ht="12.75">
      <c r="A60" s="41"/>
      <c r="B60" s="41" t="s">
        <v>25</v>
      </c>
      <c r="C60" s="41"/>
      <c r="D60" s="41"/>
      <c r="E60" s="41">
        <f>E57+E58+E59</f>
        <v>1222.11</v>
      </c>
    </row>
    <row r="61" spans="1:6" s="49" customFormat="1" ht="12.75">
      <c r="A61" s="47"/>
      <c r="B61" s="47"/>
      <c r="C61" s="47"/>
      <c r="D61" s="47"/>
      <c r="E61" s="47"/>
      <c r="F61" s="48"/>
    </row>
    <row r="62" spans="1:5" ht="21" customHeight="1">
      <c r="A62" s="62" t="s">
        <v>102</v>
      </c>
      <c r="B62" s="62"/>
      <c r="C62" s="62"/>
      <c r="D62" s="62"/>
      <c r="E62" s="62"/>
    </row>
    <row r="63" spans="1:5" ht="24" customHeight="1">
      <c r="A63" s="36" t="s">
        <v>1</v>
      </c>
      <c r="B63" s="36" t="s">
        <v>19</v>
      </c>
      <c r="C63" s="36" t="s">
        <v>2</v>
      </c>
      <c r="D63" s="36" t="s">
        <v>20</v>
      </c>
      <c r="E63" s="36" t="s">
        <v>21</v>
      </c>
    </row>
    <row r="64" spans="1:5" ht="23.25" customHeight="1">
      <c r="A64" s="37">
        <v>1</v>
      </c>
      <c r="B64" s="38" t="s">
        <v>80</v>
      </c>
      <c r="C64" s="40" t="s">
        <v>27</v>
      </c>
      <c r="D64" s="37" t="s">
        <v>81</v>
      </c>
      <c r="E64" s="37">
        <v>1086.32</v>
      </c>
    </row>
    <row r="65" spans="1:5" ht="23.25" customHeight="1">
      <c r="A65" s="37">
        <v>2</v>
      </c>
      <c r="B65" s="40" t="s">
        <v>82</v>
      </c>
      <c r="C65" s="40" t="s">
        <v>27</v>
      </c>
      <c r="D65" s="40"/>
      <c r="E65" s="40">
        <v>135.79</v>
      </c>
    </row>
    <row r="66" spans="1:5" ht="12.75">
      <c r="A66" s="37">
        <v>3</v>
      </c>
      <c r="B66" s="38"/>
      <c r="C66" s="40"/>
      <c r="D66" s="40"/>
      <c r="E66" s="40"/>
    </row>
    <row r="67" spans="1:5" ht="12.75">
      <c r="A67" s="37">
        <v>4</v>
      </c>
      <c r="B67" s="50"/>
      <c r="C67" s="40"/>
      <c r="D67" s="39"/>
      <c r="E67" s="22"/>
    </row>
    <row r="68" spans="1:5" ht="12.75">
      <c r="A68" s="41"/>
      <c r="B68" s="41" t="s">
        <v>25</v>
      </c>
      <c r="C68" s="41"/>
      <c r="D68" s="41"/>
      <c r="E68" s="41">
        <f>SUM(E64:E67)</f>
        <v>1222.11</v>
      </c>
    </row>
    <row r="69" spans="1:6" s="49" customFormat="1" ht="12.75">
      <c r="A69" s="47"/>
      <c r="B69" s="47"/>
      <c r="C69" s="47"/>
      <c r="D69" s="47"/>
      <c r="E69" s="47"/>
      <c r="F69" s="48"/>
    </row>
    <row r="70" spans="1:5" ht="17.25" customHeight="1">
      <c r="A70" s="62" t="s">
        <v>103</v>
      </c>
      <c r="B70" s="62"/>
      <c r="C70" s="62"/>
      <c r="D70" s="62"/>
      <c r="E70" s="62"/>
    </row>
    <row r="71" spans="1:5" ht="24.75" customHeight="1">
      <c r="A71" s="36" t="s">
        <v>1</v>
      </c>
      <c r="B71" s="36" t="s">
        <v>19</v>
      </c>
      <c r="C71" s="36" t="s">
        <v>2</v>
      </c>
      <c r="D71" s="36" t="s">
        <v>20</v>
      </c>
      <c r="E71" s="36" t="s">
        <v>21</v>
      </c>
    </row>
    <row r="72" spans="1:5" ht="21" customHeight="1">
      <c r="A72" s="37">
        <v>1</v>
      </c>
      <c r="B72" s="38" t="s">
        <v>80</v>
      </c>
      <c r="C72" s="39" t="s">
        <v>27</v>
      </c>
      <c r="D72" s="40" t="s">
        <v>81</v>
      </c>
      <c r="E72" s="37">
        <v>1086.32</v>
      </c>
    </row>
    <row r="73" spans="1:5" ht="23.25" customHeight="1">
      <c r="A73" s="37">
        <v>2</v>
      </c>
      <c r="B73" s="40" t="s">
        <v>82</v>
      </c>
      <c r="C73" s="40" t="s">
        <v>27</v>
      </c>
      <c r="D73" s="40"/>
      <c r="E73" s="40">
        <v>135.79</v>
      </c>
    </row>
    <row r="74" spans="1:5" ht="12.75">
      <c r="A74" s="37">
        <v>3</v>
      </c>
      <c r="B74" s="40"/>
      <c r="C74" s="40"/>
      <c r="D74" s="40"/>
      <c r="E74" s="40"/>
    </row>
    <row r="75" spans="1:5" ht="12.75">
      <c r="A75" s="37">
        <v>4</v>
      </c>
      <c r="B75" s="40"/>
      <c r="C75" s="39"/>
      <c r="D75" s="40"/>
      <c r="E75" s="40"/>
    </row>
    <row r="76" spans="1:5" ht="12.75">
      <c r="A76" s="37">
        <v>5</v>
      </c>
      <c r="B76" s="38"/>
      <c r="C76" s="40"/>
      <c r="D76" s="37"/>
      <c r="E76" s="37"/>
    </row>
    <row r="77" spans="1:5" ht="12.75">
      <c r="A77" s="37">
        <v>6</v>
      </c>
      <c r="B77" s="38"/>
      <c r="C77" s="40"/>
      <c r="D77" s="40"/>
      <c r="E77" s="37"/>
    </row>
    <row r="78" spans="1:5" ht="12.75">
      <c r="A78" s="41"/>
      <c r="B78" s="41" t="s">
        <v>25</v>
      </c>
      <c r="C78" s="41"/>
      <c r="D78" s="41"/>
      <c r="E78" s="41">
        <f>SUM(E72:E77)</f>
        <v>1222.11</v>
      </c>
    </row>
    <row r="79" spans="1:5" ht="12.75">
      <c r="A79" s="51"/>
      <c r="B79" s="51"/>
      <c r="C79" s="51"/>
      <c r="D79" s="51"/>
      <c r="E79" s="51"/>
    </row>
    <row r="80" spans="1:5" ht="20.25" customHeight="1">
      <c r="A80" s="62" t="s">
        <v>104</v>
      </c>
      <c r="B80" s="62"/>
      <c r="C80" s="62"/>
      <c r="D80" s="62"/>
      <c r="E80" s="62"/>
    </row>
    <row r="81" spans="1:5" ht="24.75" customHeight="1">
      <c r="A81" s="36" t="s">
        <v>1</v>
      </c>
      <c r="B81" s="36" t="s">
        <v>19</v>
      </c>
      <c r="C81" s="36" t="s">
        <v>2</v>
      </c>
      <c r="D81" s="36" t="s">
        <v>20</v>
      </c>
      <c r="E81" s="36" t="s">
        <v>21</v>
      </c>
    </row>
    <row r="82" spans="1:5" ht="21.75" customHeight="1">
      <c r="A82" s="37">
        <v>1</v>
      </c>
      <c r="B82" s="38" t="s">
        <v>80</v>
      </c>
      <c r="C82" s="39" t="s">
        <v>67</v>
      </c>
      <c r="D82" s="40" t="s">
        <v>81</v>
      </c>
      <c r="E82" s="37">
        <v>1086.32</v>
      </c>
    </row>
    <row r="83" spans="1:5" ht="23.25" customHeight="1">
      <c r="A83" s="37">
        <v>2</v>
      </c>
      <c r="B83" s="40" t="s">
        <v>82</v>
      </c>
      <c r="C83" s="37" t="s">
        <v>67</v>
      </c>
      <c r="D83" s="37"/>
      <c r="E83" s="40">
        <v>135.79</v>
      </c>
    </row>
    <row r="84" spans="1:5" ht="12.75">
      <c r="A84" s="37">
        <v>3</v>
      </c>
      <c r="B84" s="40"/>
      <c r="C84" s="40"/>
      <c r="D84" s="40"/>
      <c r="E84" s="40"/>
    </row>
    <row r="85" spans="1:5" ht="12.75">
      <c r="A85" s="37">
        <v>4</v>
      </c>
      <c r="B85" s="38"/>
      <c r="C85" s="40" t="s">
        <v>67</v>
      </c>
      <c r="D85" s="40"/>
      <c r="E85" s="40"/>
    </row>
    <row r="86" spans="1:5" ht="12.75">
      <c r="A86" s="37">
        <v>5</v>
      </c>
      <c r="B86" s="40"/>
      <c r="C86" s="40"/>
      <c r="D86" s="40"/>
      <c r="E86" s="40"/>
    </row>
    <row r="87" spans="1:5" ht="12.75">
      <c r="A87" s="41"/>
      <c r="B87" s="41" t="s">
        <v>25</v>
      </c>
      <c r="C87" s="41"/>
      <c r="D87" s="41"/>
      <c r="E87" s="41">
        <f>E82+E83+E84+E85+E86</f>
        <v>1222.11</v>
      </c>
    </row>
    <row r="88" spans="1:5" ht="12.75">
      <c r="A88" s="51"/>
      <c r="B88" s="51"/>
      <c r="C88" s="51"/>
      <c r="D88" s="51"/>
      <c r="E88" s="51"/>
    </row>
    <row r="89" spans="1:5" ht="19.5" customHeight="1">
      <c r="A89" s="62" t="s">
        <v>105</v>
      </c>
      <c r="B89" s="62"/>
      <c r="C89" s="62"/>
      <c r="D89" s="62"/>
      <c r="E89" s="62"/>
    </row>
    <row r="90" spans="1:5" ht="27" customHeight="1">
      <c r="A90" s="36" t="s">
        <v>1</v>
      </c>
      <c r="B90" s="36" t="s">
        <v>19</v>
      </c>
      <c r="C90" s="36" t="s">
        <v>2</v>
      </c>
      <c r="D90" s="36" t="s">
        <v>20</v>
      </c>
      <c r="E90" s="36" t="s">
        <v>21</v>
      </c>
    </row>
    <row r="91" spans="1:5" ht="36.75" customHeight="1">
      <c r="A91" s="37">
        <v>1</v>
      </c>
      <c r="B91" s="38" t="s">
        <v>80</v>
      </c>
      <c r="C91" s="40" t="s">
        <v>67</v>
      </c>
      <c r="D91" s="40" t="s">
        <v>81</v>
      </c>
      <c r="E91" s="37">
        <v>1086.32</v>
      </c>
    </row>
    <row r="92" spans="1:5" ht="31.5" customHeight="1">
      <c r="A92" s="37">
        <v>2</v>
      </c>
      <c r="B92" s="40" t="s">
        <v>82</v>
      </c>
      <c r="C92" s="39" t="s">
        <v>67</v>
      </c>
      <c r="D92" s="40"/>
      <c r="E92" s="40">
        <v>135.79</v>
      </c>
    </row>
    <row r="93" spans="1:5" ht="38.25">
      <c r="A93" s="37">
        <v>3</v>
      </c>
      <c r="B93" s="38" t="s">
        <v>106</v>
      </c>
      <c r="C93" s="37" t="s">
        <v>67</v>
      </c>
      <c r="D93" s="37" t="s">
        <v>107</v>
      </c>
      <c r="E93" s="37">
        <f>3371.16</f>
        <v>3371.16</v>
      </c>
    </row>
    <row r="94" spans="1:5" ht="12.75">
      <c r="A94" s="37">
        <v>4</v>
      </c>
      <c r="B94" s="40" t="s">
        <v>108</v>
      </c>
      <c r="C94" s="40" t="s">
        <v>27</v>
      </c>
      <c r="D94" s="40"/>
      <c r="E94" s="40">
        <f>20511.28</f>
        <v>20511.28</v>
      </c>
    </row>
    <row r="95" spans="1:5" ht="12.75">
      <c r="A95" s="41"/>
      <c r="B95" s="41" t="s">
        <v>25</v>
      </c>
      <c r="C95" s="41"/>
      <c r="D95" s="41"/>
      <c r="E95" s="41">
        <f>SUM(E91:E94)</f>
        <v>25104.55</v>
      </c>
    </row>
    <row r="96" spans="1:5" ht="12.75">
      <c r="A96" s="51"/>
      <c r="B96" s="51"/>
      <c r="C96" s="51"/>
      <c r="D96" s="51"/>
      <c r="E96" s="51"/>
    </row>
    <row r="97" spans="1:5" ht="16.5" customHeight="1">
      <c r="A97" s="62" t="s">
        <v>73</v>
      </c>
      <c r="B97" s="62"/>
      <c r="C97" s="62"/>
      <c r="D97" s="62"/>
      <c r="E97" s="62"/>
    </row>
    <row r="98" spans="1:5" ht="24" customHeight="1">
      <c r="A98" s="36" t="s">
        <v>1</v>
      </c>
      <c r="B98" s="36" t="s">
        <v>19</v>
      </c>
      <c r="C98" s="36" t="s">
        <v>2</v>
      </c>
      <c r="D98" s="36" t="s">
        <v>20</v>
      </c>
      <c r="E98" s="36" t="s">
        <v>21</v>
      </c>
    </row>
    <row r="99" spans="1:5" ht="12.75">
      <c r="A99" s="37">
        <v>1</v>
      </c>
      <c r="B99" s="38" t="s">
        <v>109</v>
      </c>
      <c r="C99" s="40" t="s">
        <v>23</v>
      </c>
      <c r="D99" s="37"/>
      <c r="E99" s="37">
        <v>1736.59</v>
      </c>
    </row>
    <row r="100" spans="1:5" ht="38.25">
      <c r="A100" s="37">
        <v>2</v>
      </c>
      <c r="B100" s="40" t="s">
        <v>110</v>
      </c>
      <c r="C100" s="39" t="s">
        <v>67</v>
      </c>
      <c r="D100" s="40" t="s">
        <v>111</v>
      </c>
      <c r="E100" s="40">
        <v>229.86</v>
      </c>
    </row>
    <row r="101" spans="1:5" ht="12.75">
      <c r="A101" s="37">
        <v>3</v>
      </c>
      <c r="B101" s="38" t="s">
        <v>80</v>
      </c>
      <c r="C101" s="37" t="s">
        <v>67</v>
      </c>
      <c r="D101" s="40" t="s">
        <v>81</v>
      </c>
      <c r="E101" s="37">
        <v>1086.32</v>
      </c>
    </row>
    <row r="102" spans="1:5" ht="12.75">
      <c r="A102" s="37">
        <v>4</v>
      </c>
      <c r="B102" s="40" t="s">
        <v>82</v>
      </c>
      <c r="C102" s="40" t="s">
        <v>67</v>
      </c>
      <c r="D102" s="40"/>
      <c r="E102" s="40">
        <v>135.79</v>
      </c>
    </row>
    <row r="103" spans="1:5" ht="12.75">
      <c r="A103" s="37">
        <v>5</v>
      </c>
      <c r="B103" s="40" t="s">
        <v>109</v>
      </c>
      <c r="C103" s="40" t="s">
        <v>67</v>
      </c>
      <c r="D103" s="40"/>
      <c r="E103" s="40">
        <v>1831.24</v>
      </c>
    </row>
    <row r="104" spans="1:5" ht="25.5">
      <c r="A104" s="37">
        <v>6</v>
      </c>
      <c r="B104" s="40" t="s">
        <v>112</v>
      </c>
      <c r="C104" s="40" t="s">
        <v>27</v>
      </c>
      <c r="D104" s="40" t="s">
        <v>111</v>
      </c>
      <c r="E104" s="40">
        <v>260.57</v>
      </c>
    </row>
    <row r="105" spans="1:5" ht="15">
      <c r="A105" s="52"/>
      <c r="B105" s="52" t="s">
        <v>25</v>
      </c>
      <c r="C105" s="52"/>
      <c r="D105" s="52"/>
      <c r="E105" s="52">
        <f>SUM(E99:E104)</f>
        <v>5280.369999999999</v>
      </c>
    </row>
    <row r="106" spans="1:5" ht="15">
      <c r="A106" s="53"/>
      <c r="B106" s="53"/>
      <c r="C106" s="53"/>
      <c r="D106" s="53"/>
      <c r="E106" s="53"/>
    </row>
    <row r="107" spans="1:5" ht="15">
      <c r="A107" s="54"/>
      <c r="B107" s="54" t="s">
        <v>76</v>
      </c>
      <c r="C107" s="54"/>
      <c r="D107" s="54"/>
      <c r="E107" s="54">
        <f>E7+E14+E24+E34+E42+E53+E60+E68+E78+E87+E95+E105</f>
        <v>64635.01999999999</v>
      </c>
    </row>
  </sheetData>
  <sheetProtection selectLockedCells="1" selectUnlockedCells="1"/>
  <mergeCells count="12">
    <mergeCell ref="A55:E55"/>
    <mergeCell ref="A62:E62"/>
    <mergeCell ref="A70:E70"/>
    <mergeCell ref="A80:E80"/>
    <mergeCell ref="A89:E89"/>
    <mergeCell ref="A97:E97"/>
    <mergeCell ref="A1:E1"/>
    <mergeCell ref="A9:E9"/>
    <mergeCell ref="A16:E16"/>
    <mergeCell ref="A26:E26"/>
    <mergeCell ref="A36:E36"/>
    <mergeCell ref="A44:E44"/>
  </mergeCell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geOrder="overThenDown" paperSize="9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2020-03-10T13:11:25Z</dcterms:modified>
  <cp:category/>
  <cp:version/>
  <cp:contentType/>
  <cp:contentStatus/>
</cp:coreProperties>
</file>